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bejishvili\AppData\Roaming\Skype\My Skype Received Files\"/>
    </mc:Choice>
  </mc:AlternateContent>
  <bookViews>
    <workbookView xWindow="0" yWindow="0" windowWidth="20490" windowHeight="7755"/>
  </bookViews>
  <sheets>
    <sheet name="1-18 ივლის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7" i="1" l="1"/>
  <c r="W47" i="1"/>
  <c r="F40" i="1"/>
  <c r="F41" i="1"/>
  <c r="F42" i="1"/>
  <c r="F39" i="1"/>
  <c r="F44" i="1"/>
  <c r="F45" i="1"/>
  <c r="F46" i="1"/>
  <c r="F43" i="1"/>
  <c r="F4" i="1"/>
  <c r="F5" i="1"/>
  <c r="F6" i="1"/>
  <c r="F3" i="1"/>
  <c r="F36" i="1"/>
  <c r="F37" i="1"/>
  <c r="F38" i="1"/>
  <c r="F35" i="1"/>
  <c r="F16" i="1"/>
  <c r="F17" i="1"/>
  <c r="F18" i="1"/>
  <c r="F15" i="1"/>
  <c r="F24" i="1"/>
  <c r="F25" i="1"/>
  <c r="F26" i="1"/>
  <c r="F23" i="1"/>
  <c r="F34" i="1"/>
  <c r="F33" i="1"/>
  <c r="F32" i="1"/>
  <c r="F31" i="1"/>
  <c r="F30" i="1"/>
  <c r="F29" i="1"/>
  <c r="F28" i="1"/>
  <c r="F27" i="1"/>
  <c r="F10" i="1"/>
  <c r="F9" i="1"/>
  <c r="F8" i="1"/>
  <c r="F7" i="1"/>
  <c r="F14" i="1"/>
  <c r="F13" i="1"/>
  <c r="F12" i="1"/>
  <c r="F11" i="1"/>
  <c r="F22" i="1"/>
  <c r="F21" i="1"/>
  <c r="F20" i="1"/>
  <c r="F19" i="1"/>
  <c r="I47" i="1" l="1"/>
  <c r="J47" i="1"/>
  <c r="K47" i="1"/>
  <c r="L47" i="1"/>
  <c r="M47" i="1"/>
  <c r="N47" i="1"/>
  <c r="O47" i="1"/>
  <c r="P47" i="1"/>
  <c r="Q47" i="1"/>
  <c r="R47" i="1"/>
  <c r="S47" i="1"/>
  <c r="T47" i="1"/>
  <c r="U47" i="1"/>
  <c r="H47" i="1"/>
</calcChain>
</file>

<file path=xl/sharedStrings.xml><?xml version="1.0" encoding="utf-8"?>
<sst xmlns="http://schemas.openxmlformats.org/spreadsheetml/2006/main" count="82" uniqueCount="42">
  <si>
    <t>რეგისტრირებული ბენეფიციარი სულ</t>
  </si>
  <si>
    <t>რეგისტრირებული ბენეფიციარი რეგიონების მიხედვით სულ</t>
  </si>
  <si>
    <t>თბილისი</t>
  </si>
  <si>
    <t>იმერეთის მხარე</t>
  </si>
  <si>
    <t>გურია</t>
  </si>
  <si>
    <t>აჭარა</t>
  </si>
  <si>
    <t>რაჭა–ლეჩხუმი და ქვემო სვანეთი</t>
  </si>
  <si>
    <t>კახეთი</t>
  </si>
  <si>
    <t>სამეგრელო ზემო სვანეთი</t>
  </si>
  <si>
    <t>სამცხე ჯავახეთი</t>
  </si>
  <si>
    <t>შიდა ქართლი</t>
  </si>
  <si>
    <t>ქვემო ქართლი</t>
  </si>
  <si>
    <t>მედიკამენტი (ხარჯვა აფთიაქიდან)</t>
  </si>
  <si>
    <t>დიაგნოზი</t>
  </si>
  <si>
    <t>დიაგნოზების პროცენტული (%) გადანაწილება</t>
  </si>
  <si>
    <t>გულ–სისხლძარღვთა</t>
  </si>
  <si>
    <t>ფილტვი</t>
  </si>
  <si>
    <t>დიაბეტი</t>
  </si>
  <si>
    <t>ფარისებრი</t>
  </si>
  <si>
    <t>რეგიონი</t>
  </si>
  <si>
    <t>დიაგნოზების რაოდენობა</t>
  </si>
  <si>
    <t>მცხეთა–მთიანეთი</t>
  </si>
  <si>
    <t>სულ(ბენეფიციარი)</t>
  </si>
  <si>
    <t>ბენეფიციარი (აფთიაქში მიმართვიანობის მიხედვით</t>
  </si>
  <si>
    <t>სალბუტამოლ ინტელი 200 შესხურება(1/200 ფლ.) (ფლაკონი)</t>
  </si>
  <si>
    <t>ენალაპრილი 10 მგ (ტაბლეტი)</t>
  </si>
  <si>
    <t>ლოზაპი 100 მგ (ტაბლეტი)</t>
  </si>
  <si>
    <t>ვარფარინ-ნიკომედი 2.5მგ (ტაბლეტი)</t>
  </si>
  <si>
    <t>ეგილოკი 100მგ (ტაბლეტი)</t>
  </si>
  <si>
    <t>დიგოქსინი გრინდექსი 0.25 მგ (ტაბლეტი)</t>
  </si>
  <si>
    <t>სიოფორი 1000 მგ (ტაბლეტი)</t>
  </si>
  <si>
    <t>ალბუტეროლის სულფატი 0.5 მლ 2.5 მგ (ფლაკონი)</t>
  </si>
  <si>
    <t>კორდარონი 200 მგ (ტაბლეტი)</t>
  </si>
  <si>
    <t>ამარილი 2 მგ (ტაბლეტი)</t>
  </si>
  <si>
    <t>ატორისი 20მგ (ტაბლეტი)</t>
  </si>
  <si>
    <t>ენაპი 20 მგ (ტაბლეტი)</t>
  </si>
  <si>
    <t>პულმიკორტი 0.5 მგ 2 მლ (ფლაკონი)</t>
  </si>
  <si>
    <t>ვეროშპირონი 25 მგ (ტაბლეტი)</t>
  </si>
  <si>
    <t>სერეტიდი 60 შესხურება(1/60 ფლ.) (ფლაკონი)</t>
  </si>
  <si>
    <t>მედროლი 16 მგ (ტაბლეტი)</t>
  </si>
  <si>
    <t>შენიშვნა:</t>
  </si>
  <si>
    <t>პილმიკორტის და ატორვასტატინის ხარჯვა არ ფიქსირდება, იმიტომ რომ დღეს დასრულდა აფთიაქების მომარაგება. (ჩატარებული ტენდერების მე–2 ეტაპი, 1–ლი განაწილება)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</si>
</sst>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Menlo Bold"/>
      <family val="2"/>
    </font>
    <font>
      <sz val="8"/>
      <name val="Calibri"/>
      <family val="2"/>
      <scheme val="minor"/>
    </font>
    <font>
      <b/>
      <sz val="16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center" vertical="center" wrapText="1"/>
    </xf>
    <xf numFmtId="9" fontId="2" fillId="3" borderId="3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workbookViewId="0">
      <pane xSplit="7" ySplit="2" topLeftCell="H53" activePane="bottomRight" state="frozen"/>
      <selection pane="topRight" activeCell="H1" sqref="H1"/>
      <selection pane="bottomLeft" activeCell="A3" sqref="A3"/>
      <selection pane="bottomRight" activeCell="H52" sqref="H52"/>
    </sheetView>
  </sheetViews>
  <sheetFormatPr defaultColWidth="16.28515625" defaultRowHeight="11.25"/>
  <cols>
    <col min="1" max="1" width="4.140625" style="1" customWidth="1"/>
    <col min="2" max="2" width="7.28515625" style="1" customWidth="1"/>
    <col min="3" max="3" width="5.28515625" style="1" customWidth="1"/>
    <col min="4" max="4" width="6.85546875" style="1" customWidth="1"/>
    <col min="5" max="5" width="9.85546875" style="1" customWidth="1"/>
    <col min="6" max="6" width="7.42578125" style="1" customWidth="1"/>
    <col min="7" max="7" width="5.28515625" style="1" customWidth="1"/>
    <col min="8" max="8" width="5.42578125" style="1" customWidth="1"/>
    <col min="9" max="10" width="5" style="1" customWidth="1"/>
    <col min="11" max="11" width="7.140625" style="1" customWidth="1"/>
    <col min="12" max="12" width="6" style="1" customWidth="1"/>
    <col min="13" max="13" width="6.28515625" style="1" customWidth="1"/>
    <col min="14" max="14" width="5.5703125" style="1" customWidth="1"/>
    <col min="15" max="15" width="5.7109375" style="1" customWidth="1"/>
    <col min="16" max="16" width="6" style="1" customWidth="1"/>
    <col min="17" max="17" width="5.7109375" style="1" customWidth="1"/>
    <col min="18" max="18" width="5.28515625" style="1" customWidth="1"/>
    <col min="19" max="19" width="6.42578125" style="1" customWidth="1"/>
    <col min="20" max="20" width="7.140625" style="1" customWidth="1"/>
    <col min="21" max="21" width="6.140625" style="1" customWidth="1"/>
    <col min="22" max="22" width="9.140625" style="1" customWidth="1"/>
    <col min="23" max="23" width="10.5703125" style="1" customWidth="1"/>
    <col min="24" max="16384" width="16.28515625" style="1"/>
  </cols>
  <sheetData>
    <row r="1" spans="1:23" ht="45.75" customHeight="1">
      <c r="A1" s="13" t="s">
        <v>0</v>
      </c>
      <c r="B1" s="29" t="s">
        <v>1</v>
      </c>
      <c r="C1" s="30"/>
      <c r="D1" s="31"/>
      <c r="E1" s="14" t="s">
        <v>13</v>
      </c>
      <c r="F1" s="16" t="s">
        <v>14</v>
      </c>
      <c r="G1" s="16" t="s">
        <v>23</v>
      </c>
      <c r="H1" s="23" t="s">
        <v>12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2.25" customHeight="1">
      <c r="A2" s="13"/>
      <c r="B2" s="2" t="s">
        <v>19</v>
      </c>
      <c r="C2" s="2" t="s">
        <v>22</v>
      </c>
      <c r="D2" s="2" t="s">
        <v>20</v>
      </c>
      <c r="E2" s="15"/>
      <c r="F2" s="17"/>
      <c r="G2" s="17"/>
      <c r="H2" s="8" t="s">
        <v>24</v>
      </c>
      <c r="I2" s="8" t="s">
        <v>25</v>
      </c>
      <c r="J2" s="8" t="s">
        <v>26</v>
      </c>
      <c r="K2" s="8" t="s">
        <v>27</v>
      </c>
      <c r="L2" s="8" t="s">
        <v>28</v>
      </c>
      <c r="M2" s="8" t="s">
        <v>29</v>
      </c>
      <c r="N2" s="8" t="s">
        <v>30</v>
      </c>
      <c r="O2" s="8" t="s">
        <v>31</v>
      </c>
      <c r="P2" s="8" t="s">
        <v>32</v>
      </c>
      <c r="Q2" s="8" t="s">
        <v>33</v>
      </c>
      <c r="R2" s="8" t="s">
        <v>34</v>
      </c>
      <c r="S2" s="8" t="s">
        <v>35</v>
      </c>
      <c r="T2" s="8" t="s">
        <v>36</v>
      </c>
      <c r="U2" s="8" t="s">
        <v>37</v>
      </c>
      <c r="V2" s="8" t="s">
        <v>38</v>
      </c>
      <c r="W2" s="8" t="s">
        <v>39</v>
      </c>
    </row>
    <row r="3" spans="1:23" ht="22.5" customHeight="1">
      <c r="A3" s="26">
        <v>3789</v>
      </c>
      <c r="B3" s="25" t="s">
        <v>2</v>
      </c>
      <c r="C3" s="18">
        <v>1141</v>
      </c>
      <c r="D3" s="3">
        <v>1941</v>
      </c>
      <c r="E3" s="4" t="s">
        <v>15</v>
      </c>
      <c r="F3" s="5">
        <f>D3/2975</f>
        <v>0.65243697478991591</v>
      </c>
      <c r="G3" s="26">
        <v>2865</v>
      </c>
      <c r="H3" s="21">
        <v>165</v>
      </c>
      <c r="I3" s="22">
        <v>13784</v>
      </c>
      <c r="J3" s="22">
        <v>15856</v>
      </c>
      <c r="K3" s="22">
        <v>11836</v>
      </c>
      <c r="L3" s="22">
        <v>11175</v>
      </c>
      <c r="M3" s="22">
        <v>5266</v>
      </c>
      <c r="N3" s="22">
        <v>48295</v>
      </c>
      <c r="O3" s="22">
        <v>92</v>
      </c>
      <c r="P3" s="22">
        <v>6330</v>
      </c>
      <c r="Q3" s="22">
        <v>5580</v>
      </c>
      <c r="R3" s="22">
        <v>3220</v>
      </c>
      <c r="S3" s="22">
        <v>17590</v>
      </c>
      <c r="T3" s="22">
        <v>0</v>
      </c>
      <c r="U3" s="22">
        <v>16381</v>
      </c>
      <c r="V3" s="22">
        <v>528</v>
      </c>
      <c r="W3" s="22">
        <v>226</v>
      </c>
    </row>
    <row r="4" spans="1:23">
      <c r="A4" s="27"/>
      <c r="B4" s="25"/>
      <c r="C4" s="19"/>
      <c r="D4" s="3">
        <v>254</v>
      </c>
      <c r="E4" s="4" t="s">
        <v>16</v>
      </c>
      <c r="F4" s="5">
        <f t="shared" ref="F4:F6" si="0">D4/2975</f>
        <v>8.5378151260504201E-2</v>
      </c>
      <c r="G4" s="27"/>
      <c r="H4" s="21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>
      <c r="A5" s="27"/>
      <c r="B5" s="25"/>
      <c r="C5" s="19"/>
      <c r="D5" s="3">
        <v>695</v>
      </c>
      <c r="E5" s="4" t="s">
        <v>17</v>
      </c>
      <c r="F5" s="5">
        <f t="shared" si="0"/>
        <v>0.23361344537815126</v>
      </c>
      <c r="G5" s="27"/>
      <c r="H5" s="21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2.5">
      <c r="A6" s="27"/>
      <c r="B6" s="25"/>
      <c r="C6" s="20"/>
      <c r="D6" s="3">
        <v>85</v>
      </c>
      <c r="E6" s="4" t="s">
        <v>18</v>
      </c>
      <c r="F6" s="5">
        <f t="shared" si="0"/>
        <v>2.8571428571428571E-2</v>
      </c>
      <c r="G6" s="27"/>
      <c r="H6" s="21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2.5">
      <c r="A7" s="27"/>
      <c r="B7" s="25" t="s">
        <v>3</v>
      </c>
      <c r="C7" s="18">
        <v>805</v>
      </c>
      <c r="D7" s="3">
        <v>1727</v>
      </c>
      <c r="E7" s="4" t="s">
        <v>15</v>
      </c>
      <c r="F7" s="6">
        <f>D7/2370</f>
        <v>0.72869198312236283</v>
      </c>
      <c r="G7" s="27"/>
      <c r="H7" s="9">
        <v>74</v>
      </c>
      <c r="I7" s="9">
        <v>15242</v>
      </c>
      <c r="J7" s="9">
        <v>4394</v>
      </c>
      <c r="K7" s="9">
        <v>8474</v>
      </c>
      <c r="L7" s="9">
        <v>12019</v>
      </c>
      <c r="M7" s="9">
        <v>6901</v>
      </c>
      <c r="N7" s="9">
        <v>29247</v>
      </c>
      <c r="O7" s="9">
        <v>0</v>
      </c>
      <c r="P7" s="9">
        <v>5518</v>
      </c>
      <c r="Q7" s="9">
        <v>2642</v>
      </c>
      <c r="R7" s="9">
        <v>0</v>
      </c>
      <c r="S7" s="9">
        <v>23146</v>
      </c>
      <c r="T7" s="9">
        <v>0</v>
      </c>
      <c r="U7" s="9">
        <v>18326</v>
      </c>
      <c r="V7" s="9">
        <v>206</v>
      </c>
      <c r="W7" s="9">
        <v>30</v>
      </c>
    </row>
    <row r="8" spans="1:23">
      <c r="A8" s="27"/>
      <c r="B8" s="25"/>
      <c r="C8" s="19"/>
      <c r="D8" s="3">
        <v>146</v>
      </c>
      <c r="E8" s="4" t="s">
        <v>16</v>
      </c>
      <c r="F8" s="6">
        <f>D8/2370</f>
        <v>6.160337552742616E-2</v>
      </c>
      <c r="G8" s="27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27"/>
      <c r="B9" s="25"/>
      <c r="C9" s="19"/>
      <c r="D9" s="3">
        <v>463</v>
      </c>
      <c r="E9" s="4" t="s">
        <v>17</v>
      </c>
      <c r="F9" s="6">
        <f>D9/2370</f>
        <v>0.19535864978902953</v>
      </c>
      <c r="G9" s="27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22.5">
      <c r="A10" s="27"/>
      <c r="B10" s="25"/>
      <c r="C10" s="20"/>
      <c r="D10" s="3">
        <v>34</v>
      </c>
      <c r="E10" s="4" t="s">
        <v>18</v>
      </c>
      <c r="F10" s="6">
        <f>D10/2370</f>
        <v>1.4345991561181435E-2</v>
      </c>
      <c r="G10" s="2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2.5">
      <c r="A11" s="27"/>
      <c r="B11" s="25" t="s">
        <v>4</v>
      </c>
      <c r="C11" s="18">
        <v>92</v>
      </c>
      <c r="D11" s="3">
        <v>157</v>
      </c>
      <c r="E11" s="4" t="s">
        <v>15</v>
      </c>
      <c r="F11" s="6">
        <f>D11/218</f>
        <v>0.72018348623853212</v>
      </c>
      <c r="G11" s="27"/>
      <c r="H11" s="9">
        <v>5</v>
      </c>
      <c r="I11" s="9">
        <v>1186</v>
      </c>
      <c r="J11" s="9">
        <v>864</v>
      </c>
      <c r="K11" s="9">
        <v>636</v>
      </c>
      <c r="L11" s="9">
        <v>916</v>
      </c>
      <c r="M11" s="9">
        <v>704</v>
      </c>
      <c r="N11" s="9">
        <v>3550</v>
      </c>
      <c r="O11" s="9">
        <v>0</v>
      </c>
      <c r="P11" s="9">
        <v>572</v>
      </c>
      <c r="Q11" s="9">
        <v>360</v>
      </c>
      <c r="R11" s="9">
        <v>0</v>
      </c>
      <c r="S11" s="9">
        <v>1066</v>
      </c>
      <c r="T11" s="9">
        <v>0</v>
      </c>
      <c r="U11" s="9">
        <v>1518</v>
      </c>
      <c r="V11" s="9">
        <v>9</v>
      </c>
      <c r="W11" s="9">
        <v>0</v>
      </c>
    </row>
    <row r="12" spans="1:23">
      <c r="A12" s="27"/>
      <c r="B12" s="25"/>
      <c r="C12" s="19"/>
      <c r="D12" s="3">
        <v>8</v>
      </c>
      <c r="E12" s="4" t="s">
        <v>16</v>
      </c>
      <c r="F12" s="6">
        <f>D12/218</f>
        <v>3.669724770642202E-2</v>
      </c>
      <c r="G12" s="27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27"/>
      <c r="B13" s="25"/>
      <c r="C13" s="19"/>
      <c r="D13" s="3">
        <v>48</v>
      </c>
      <c r="E13" s="4" t="s">
        <v>17</v>
      </c>
      <c r="F13" s="6">
        <f>D13/218</f>
        <v>0.22018348623853212</v>
      </c>
      <c r="G13" s="27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22.5">
      <c r="A14" s="27"/>
      <c r="B14" s="25"/>
      <c r="C14" s="20"/>
      <c r="D14" s="3">
        <v>5</v>
      </c>
      <c r="E14" s="4" t="s">
        <v>18</v>
      </c>
      <c r="F14" s="6">
        <f>D14/218</f>
        <v>2.2935779816513763E-2</v>
      </c>
      <c r="G14" s="27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22.5">
      <c r="A15" s="27"/>
      <c r="B15" s="25" t="s">
        <v>8</v>
      </c>
      <c r="C15" s="18">
        <v>283</v>
      </c>
      <c r="D15" s="3">
        <v>488</v>
      </c>
      <c r="E15" s="4" t="s">
        <v>15</v>
      </c>
      <c r="F15" s="6">
        <f>D15/672</f>
        <v>0.72619047619047616</v>
      </c>
      <c r="G15" s="27"/>
      <c r="H15" s="9">
        <v>37</v>
      </c>
      <c r="I15" s="9">
        <v>7554</v>
      </c>
      <c r="J15" s="9">
        <v>1588</v>
      </c>
      <c r="K15" s="9">
        <v>1529</v>
      </c>
      <c r="L15" s="9">
        <v>3029</v>
      </c>
      <c r="M15" s="9">
        <v>1857</v>
      </c>
      <c r="N15" s="9">
        <v>6134</v>
      </c>
      <c r="O15" s="9">
        <v>0</v>
      </c>
      <c r="P15" s="9">
        <v>1880</v>
      </c>
      <c r="Q15" s="9">
        <v>938</v>
      </c>
      <c r="R15" s="9">
        <v>0</v>
      </c>
      <c r="S15" s="9">
        <v>4482</v>
      </c>
      <c r="T15" s="9">
        <v>0</v>
      </c>
      <c r="U15" s="9">
        <v>2503</v>
      </c>
      <c r="V15" s="9">
        <v>63</v>
      </c>
      <c r="W15" s="9">
        <v>28</v>
      </c>
    </row>
    <row r="16" spans="1:23">
      <c r="A16" s="27"/>
      <c r="B16" s="25"/>
      <c r="C16" s="19"/>
      <c r="D16" s="3">
        <v>51</v>
      </c>
      <c r="E16" s="4" t="s">
        <v>16</v>
      </c>
      <c r="F16" s="6">
        <f t="shared" ref="F16:F18" si="1">D16/672</f>
        <v>7.5892857142857137E-2</v>
      </c>
      <c r="G16" s="27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27"/>
      <c r="B17" s="25"/>
      <c r="C17" s="19"/>
      <c r="D17" s="3">
        <v>118</v>
      </c>
      <c r="E17" s="4" t="s">
        <v>17</v>
      </c>
      <c r="F17" s="6">
        <f t="shared" si="1"/>
        <v>0.17559523809523808</v>
      </c>
      <c r="G17" s="27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22.5">
      <c r="A18" s="27"/>
      <c r="B18" s="25"/>
      <c r="C18" s="20"/>
      <c r="D18" s="3">
        <v>15</v>
      </c>
      <c r="E18" s="4" t="s">
        <v>18</v>
      </c>
      <c r="F18" s="6">
        <f t="shared" si="1"/>
        <v>2.2321428571428572E-2</v>
      </c>
      <c r="G18" s="27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22.5">
      <c r="A19" s="27"/>
      <c r="B19" s="25" t="s">
        <v>5</v>
      </c>
      <c r="C19" s="18">
        <v>176</v>
      </c>
      <c r="D19" s="3">
        <v>239</v>
      </c>
      <c r="E19" s="4" t="s">
        <v>15</v>
      </c>
      <c r="F19" s="6">
        <f>D19/420</f>
        <v>0.56904761904761902</v>
      </c>
      <c r="G19" s="27"/>
      <c r="H19" s="9">
        <v>36</v>
      </c>
      <c r="I19" s="9">
        <v>2298</v>
      </c>
      <c r="J19" s="9">
        <v>1142</v>
      </c>
      <c r="K19" s="9">
        <v>1504</v>
      </c>
      <c r="L19" s="9">
        <v>1242</v>
      </c>
      <c r="M19" s="9">
        <v>612</v>
      </c>
      <c r="N19" s="9">
        <v>7497</v>
      </c>
      <c r="O19" s="9">
        <v>0</v>
      </c>
      <c r="P19" s="9">
        <v>796</v>
      </c>
      <c r="Q19" s="9">
        <v>774</v>
      </c>
      <c r="R19" s="9">
        <v>0</v>
      </c>
      <c r="S19" s="9">
        <v>2068</v>
      </c>
      <c r="T19" s="9">
        <v>0</v>
      </c>
      <c r="U19" s="9">
        <v>1196</v>
      </c>
      <c r="V19" s="9">
        <v>94</v>
      </c>
      <c r="W19" s="9">
        <v>15</v>
      </c>
    </row>
    <row r="20" spans="1:23">
      <c r="A20" s="27"/>
      <c r="B20" s="25"/>
      <c r="C20" s="19"/>
      <c r="D20" s="3">
        <v>60</v>
      </c>
      <c r="E20" s="4" t="s">
        <v>16</v>
      </c>
      <c r="F20" s="6">
        <f>D20/420</f>
        <v>0.14285714285714285</v>
      </c>
      <c r="G20" s="27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>
      <c r="A21" s="27"/>
      <c r="B21" s="25"/>
      <c r="C21" s="19"/>
      <c r="D21" s="3">
        <v>113</v>
      </c>
      <c r="E21" s="4" t="s">
        <v>17</v>
      </c>
      <c r="F21" s="6">
        <f>D21/420</f>
        <v>0.26904761904761904</v>
      </c>
      <c r="G21" s="27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22.5">
      <c r="A22" s="27"/>
      <c r="B22" s="25"/>
      <c r="C22" s="20"/>
      <c r="D22" s="3">
        <v>8</v>
      </c>
      <c r="E22" s="4" t="s">
        <v>18</v>
      </c>
      <c r="F22" s="6">
        <f>D22/420</f>
        <v>1.9047619047619049E-2</v>
      </c>
      <c r="G22" s="27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22.5">
      <c r="A23" s="27"/>
      <c r="B23" s="25" t="s">
        <v>6</v>
      </c>
      <c r="C23" s="18">
        <v>133</v>
      </c>
      <c r="D23" s="3">
        <v>267</v>
      </c>
      <c r="E23" s="4" t="s">
        <v>15</v>
      </c>
      <c r="F23" s="6">
        <f>D23/360</f>
        <v>0.7416666666666667</v>
      </c>
      <c r="G23" s="27"/>
      <c r="H23" s="9">
        <v>6</v>
      </c>
      <c r="I23" s="9">
        <v>2748</v>
      </c>
      <c r="J23" s="9">
        <v>615</v>
      </c>
      <c r="K23" s="9">
        <v>814</v>
      </c>
      <c r="L23" s="10">
        <v>1576</v>
      </c>
      <c r="M23" s="10">
        <v>932</v>
      </c>
      <c r="N23" s="10">
        <v>3307</v>
      </c>
      <c r="O23" s="10">
        <v>0</v>
      </c>
      <c r="P23" s="10">
        <v>967</v>
      </c>
      <c r="Q23" s="10">
        <v>180</v>
      </c>
      <c r="R23" s="10">
        <v>0</v>
      </c>
      <c r="S23" s="10">
        <v>1084</v>
      </c>
      <c r="T23" s="10">
        <v>0</v>
      </c>
      <c r="U23" s="10">
        <v>2204</v>
      </c>
      <c r="V23" s="10">
        <v>36</v>
      </c>
      <c r="W23" s="10">
        <v>15</v>
      </c>
    </row>
    <row r="24" spans="1:23">
      <c r="A24" s="27"/>
      <c r="B24" s="25"/>
      <c r="C24" s="19"/>
      <c r="D24" s="3">
        <v>17</v>
      </c>
      <c r="E24" s="4" t="s">
        <v>16</v>
      </c>
      <c r="F24" s="6">
        <f t="shared" ref="F24:F26" si="2">D24/360</f>
        <v>4.7222222222222221E-2</v>
      </c>
      <c r="G24" s="27"/>
      <c r="H24" s="9"/>
      <c r="I24" s="9"/>
      <c r="J24" s="9"/>
      <c r="K24" s="9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27"/>
      <c r="B25" s="25"/>
      <c r="C25" s="19"/>
      <c r="D25" s="3">
        <v>70</v>
      </c>
      <c r="E25" s="4" t="s">
        <v>17</v>
      </c>
      <c r="F25" s="6">
        <f t="shared" si="2"/>
        <v>0.19444444444444445</v>
      </c>
      <c r="G25" s="27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22.5">
      <c r="A26" s="27"/>
      <c r="B26" s="25"/>
      <c r="C26" s="20"/>
      <c r="D26" s="3">
        <v>6</v>
      </c>
      <c r="E26" s="4" t="s">
        <v>18</v>
      </c>
      <c r="F26" s="6">
        <f t="shared" si="2"/>
        <v>1.6666666666666666E-2</v>
      </c>
      <c r="G26" s="27"/>
      <c r="H26" s="9"/>
      <c r="I26" s="9"/>
      <c r="J26" s="9"/>
      <c r="K26" s="9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22.5">
      <c r="A27" s="27"/>
      <c r="B27" s="25" t="s">
        <v>7</v>
      </c>
      <c r="C27" s="18">
        <v>374</v>
      </c>
      <c r="D27" s="3">
        <v>700</v>
      </c>
      <c r="E27" s="4" t="s">
        <v>15</v>
      </c>
      <c r="F27" s="6">
        <f>D27/1076</f>
        <v>0.65055762081784385</v>
      </c>
      <c r="G27" s="27"/>
      <c r="H27" s="9">
        <v>51</v>
      </c>
      <c r="I27" s="9">
        <v>8831</v>
      </c>
      <c r="J27" s="9">
        <v>2601</v>
      </c>
      <c r="K27" s="9">
        <v>2997</v>
      </c>
      <c r="L27" s="9">
        <v>3660</v>
      </c>
      <c r="M27" s="9">
        <v>3379</v>
      </c>
      <c r="N27" s="9">
        <v>21033</v>
      </c>
      <c r="O27" s="9">
        <v>0</v>
      </c>
      <c r="P27" s="9">
        <v>1980</v>
      </c>
      <c r="Q27" s="9">
        <v>2498</v>
      </c>
      <c r="R27" s="9">
        <v>1007</v>
      </c>
      <c r="S27" s="9">
        <v>7844</v>
      </c>
      <c r="T27" s="9">
        <v>0</v>
      </c>
      <c r="U27" s="9">
        <v>8297</v>
      </c>
      <c r="V27" s="9">
        <v>124</v>
      </c>
      <c r="W27" s="9">
        <v>0</v>
      </c>
    </row>
    <row r="28" spans="1:23">
      <c r="A28" s="27"/>
      <c r="B28" s="25"/>
      <c r="C28" s="19"/>
      <c r="D28" s="3">
        <v>88</v>
      </c>
      <c r="E28" s="4" t="s">
        <v>16</v>
      </c>
      <c r="F28" s="6">
        <f>D28/1076</f>
        <v>8.1784386617100371E-2</v>
      </c>
      <c r="G28" s="2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>
      <c r="A29" s="27"/>
      <c r="B29" s="25"/>
      <c r="C29" s="19"/>
      <c r="D29" s="3">
        <v>275</v>
      </c>
      <c r="E29" s="4" t="s">
        <v>17</v>
      </c>
      <c r="F29" s="6">
        <f>D29/1076</f>
        <v>0.25557620817843868</v>
      </c>
      <c r="G29" s="27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22.5">
      <c r="A30" s="27"/>
      <c r="B30" s="25"/>
      <c r="C30" s="20"/>
      <c r="D30" s="3">
        <v>13</v>
      </c>
      <c r="E30" s="4" t="s">
        <v>18</v>
      </c>
      <c r="F30" s="6">
        <f>D30/1076</f>
        <v>1.2081784386617101E-2</v>
      </c>
      <c r="G30" s="27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22.5">
      <c r="A31" s="27"/>
      <c r="B31" s="25" t="s">
        <v>21</v>
      </c>
      <c r="C31" s="18">
        <v>111</v>
      </c>
      <c r="D31" s="3">
        <v>285</v>
      </c>
      <c r="E31" s="4" t="s">
        <v>15</v>
      </c>
      <c r="F31" s="6">
        <f>D31/379</f>
        <v>0.75197889182058042</v>
      </c>
      <c r="G31" s="27"/>
      <c r="H31" s="9">
        <v>14</v>
      </c>
      <c r="I31" s="9">
        <v>3466</v>
      </c>
      <c r="J31" s="9">
        <v>982</v>
      </c>
      <c r="K31" s="9">
        <v>899</v>
      </c>
      <c r="L31" s="9">
        <v>1303</v>
      </c>
      <c r="M31" s="9">
        <v>1103</v>
      </c>
      <c r="N31" s="9">
        <v>3987</v>
      </c>
      <c r="O31" s="9">
        <v>0</v>
      </c>
      <c r="P31" s="9">
        <v>249</v>
      </c>
      <c r="Q31" s="9">
        <v>660</v>
      </c>
      <c r="R31" s="9">
        <v>322</v>
      </c>
      <c r="S31" s="9">
        <v>1056</v>
      </c>
      <c r="T31" s="9">
        <v>0</v>
      </c>
      <c r="U31" s="9">
        <v>1719</v>
      </c>
      <c r="V31" s="9">
        <v>42</v>
      </c>
      <c r="W31" s="9">
        <v>0</v>
      </c>
    </row>
    <row r="32" spans="1:23">
      <c r="A32" s="27"/>
      <c r="B32" s="25"/>
      <c r="C32" s="19"/>
      <c r="D32" s="3">
        <v>31</v>
      </c>
      <c r="E32" s="4" t="s">
        <v>16</v>
      </c>
      <c r="F32" s="6">
        <f>D32/379</f>
        <v>8.1794195250659632E-2</v>
      </c>
      <c r="G32" s="27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>
      <c r="A33" s="27"/>
      <c r="B33" s="25"/>
      <c r="C33" s="19"/>
      <c r="D33" s="3">
        <v>59</v>
      </c>
      <c r="E33" s="4" t="s">
        <v>17</v>
      </c>
      <c r="F33" s="6">
        <f>D33/379</f>
        <v>0.15567282321899736</v>
      </c>
      <c r="G33" s="27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22.5">
      <c r="A34" s="27"/>
      <c r="B34" s="25"/>
      <c r="C34" s="20"/>
      <c r="D34" s="3">
        <v>4</v>
      </c>
      <c r="E34" s="4" t="s">
        <v>18</v>
      </c>
      <c r="F34" s="6">
        <f>D34/379</f>
        <v>1.0554089709762533E-2</v>
      </c>
      <c r="G34" s="27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22.5">
      <c r="A35" s="27"/>
      <c r="B35" s="25" t="s">
        <v>9</v>
      </c>
      <c r="C35" s="18">
        <v>52</v>
      </c>
      <c r="D35" s="3">
        <v>83</v>
      </c>
      <c r="E35" s="4" t="s">
        <v>15</v>
      </c>
      <c r="F35" s="6">
        <f>D35/120</f>
        <v>0.69166666666666665</v>
      </c>
      <c r="G35" s="27"/>
      <c r="H35" s="9">
        <v>4</v>
      </c>
      <c r="I35" s="9">
        <v>368</v>
      </c>
      <c r="J35" s="9">
        <v>450</v>
      </c>
      <c r="K35" s="9">
        <v>750</v>
      </c>
      <c r="L35" s="9">
        <v>828</v>
      </c>
      <c r="M35" s="9">
        <v>306</v>
      </c>
      <c r="N35" s="9">
        <v>2664</v>
      </c>
      <c r="O35" s="9">
        <v>0</v>
      </c>
      <c r="P35" s="9">
        <v>0</v>
      </c>
      <c r="Q35" s="9">
        <v>60</v>
      </c>
      <c r="R35" s="9">
        <v>0</v>
      </c>
      <c r="S35" s="9">
        <v>1654</v>
      </c>
      <c r="T35" s="9">
        <v>0</v>
      </c>
      <c r="U35" s="9">
        <v>1318</v>
      </c>
      <c r="V35" s="9">
        <v>15</v>
      </c>
      <c r="W35" s="9">
        <v>0</v>
      </c>
    </row>
    <row r="36" spans="1:23">
      <c r="A36" s="27"/>
      <c r="B36" s="25"/>
      <c r="C36" s="19"/>
      <c r="D36" s="3">
        <v>12</v>
      </c>
      <c r="E36" s="4" t="s">
        <v>16</v>
      </c>
      <c r="F36" s="6">
        <f t="shared" ref="F36:F38" si="3">D36/120</f>
        <v>0.1</v>
      </c>
      <c r="G36" s="27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>
      <c r="A37" s="27"/>
      <c r="B37" s="25"/>
      <c r="C37" s="19"/>
      <c r="D37" s="3">
        <v>25</v>
      </c>
      <c r="E37" s="4" t="s">
        <v>17</v>
      </c>
      <c r="F37" s="6">
        <f t="shared" si="3"/>
        <v>0.20833333333333334</v>
      </c>
      <c r="G37" s="27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22.5">
      <c r="A38" s="27"/>
      <c r="B38" s="25"/>
      <c r="C38" s="20"/>
      <c r="D38" s="3">
        <v>0</v>
      </c>
      <c r="E38" s="4" t="s">
        <v>18</v>
      </c>
      <c r="F38" s="6">
        <f t="shared" si="3"/>
        <v>0</v>
      </c>
      <c r="G38" s="27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22.5">
      <c r="A39" s="27"/>
      <c r="B39" s="25" t="s">
        <v>10</v>
      </c>
      <c r="C39" s="18">
        <v>400</v>
      </c>
      <c r="D39" s="3">
        <v>782</v>
      </c>
      <c r="E39" s="4" t="s">
        <v>15</v>
      </c>
      <c r="F39" s="6">
        <f>D39/1129</f>
        <v>0.69264836138175379</v>
      </c>
      <c r="G39" s="27"/>
      <c r="H39" s="9">
        <v>56</v>
      </c>
      <c r="I39" s="9">
        <v>6784</v>
      </c>
      <c r="J39" s="9">
        <v>3308</v>
      </c>
      <c r="K39" s="9">
        <v>4407</v>
      </c>
      <c r="L39" s="9">
        <v>3650</v>
      </c>
      <c r="M39" s="9">
        <v>2606</v>
      </c>
      <c r="N39" s="9">
        <v>16149</v>
      </c>
      <c r="O39" s="9">
        <v>0</v>
      </c>
      <c r="P39" s="9">
        <v>1921</v>
      </c>
      <c r="Q39" s="9">
        <v>2460</v>
      </c>
      <c r="R39" s="9">
        <v>2152</v>
      </c>
      <c r="S39" s="9">
        <v>9153</v>
      </c>
      <c r="T39" s="9">
        <v>0</v>
      </c>
      <c r="U39" s="9">
        <v>7098</v>
      </c>
      <c r="V39" s="9">
        <v>150</v>
      </c>
      <c r="W39" s="9">
        <v>15</v>
      </c>
    </row>
    <row r="40" spans="1:23">
      <c r="A40" s="27"/>
      <c r="B40" s="25"/>
      <c r="C40" s="19"/>
      <c r="D40" s="3">
        <v>91</v>
      </c>
      <c r="E40" s="4" t="s">
        <v>16</v>
      </c>
      <c r="F40" s="6">
        <f t="shared" ref="F40:F42" si="4">D40/1129</f>
        <v>8.0602302922940655E-2</v>
      </c>
      <c r="G40" s="27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>
      <c r="A41" s="27"/>
      <c r="B41" s="25"/>
      <c r="C41" s="19"/>
      <c r="D41" s="3">
        <v>221</v>
      </c>
      <c r="E41" s="4" t="s">
        <v>17</v>
      </c>
      <c r="F41" s="6">
        <f t="shared" si="4"/>
        <v>0.19574844995571303</v>
      </c>
      <c r="G41" s="27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22.5">
      <c r="A42" s="27"/>
      <c r="B42" s="25"/>
      <c r="C42" s="20"/>
      <c r="D42" s="3">
        <v>35</v>
      </c>
      <c r="E42" s="4" t="s">
        <v>18</v>
      </c>
      <c r="F42" s="6">
        <f t="shared" si="4"/>
        <v>3.100088573959256E-2</v>
      </c>
      <c r="G42" s="27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22.5">
      <c r="A43" s="27"/>
      <c r="B43" s="25" t="s">
        <v>11</v>
      </c>
      <c r="C43" s="18">
        <v>222</v>
      </c>
      <c r="D43" s="3">
        <v>367</v>
      </c>
      <c r="E43" s="4" t="s">
        <v>15</v>
      </c>
      <c r="F43" s="6">
        <f>D43/562</f>
        <v>0.65302491103202842</v>
      </c>
      <c r="G43" s="27"/>
      <c r="H43" s="10">
        <v>25</v>
      </c>
      <c r="I43" s="10">
        <v>2555</v>
      </c>
      <c r="J43" s="10">
        <v>2304</v>
      </c>
      <c r="K43" s="10">
        <v>1693</v>
      </c>
      <c r="L43" s="10">
        <v>1740</v>
      </c>
      <c r="M43" s="10">
        <v>784</v>
      </c>
      <c r="N43" s="10">
        <v>8371</v>
      </c>
      <c r="O43" s="10">
        <v>0</v>
      </c>
      <c r="P43" s="10">
        <v>168</v>
      </c>
      <c r="Q43" s="10">
        <v>1050</v>
      </c>
      <c r="R43" s="10">
        <v>871</v>
      </c>
      <c r="S43" s="10">
        <v>2596</v>
      </c>
      <c r="T43" s="10">
        <v>0</v>
      </c>
      <c r="U43" s="10">
        <v>3260</v>
      </c>
      <c r="V43" s="10">
        <v>39</v>
      </c>
      <c r="W43" s="10">
        <v>0</v>
      </c>
    </row>
    <row r="44" spans="1:23">
      <c r="A44" s="27"/>
      <c r="B44" s="25"/>
      <c r="C44" s="19"/>
      <c r="D44" s="3">
        <v>25</v>
      </c>
      <c r="E44" s="4" t="s">
        <v>16</v>
      </c>
      <c r="F44" s="6">
        <f t="shared" ref="F44:F46" si="5">D44/562</f>
        <v>4.4483985765124558E-2</v>
      </c>
      <c r="G44" s="27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>
      <c r="A45" s="27"/>
      <c r="B45" s="25"/>
      <c r="C45" s="19"/>
      <c r="D45" s="3">
        <v>155</v>
      </c>
      <c r="E45" s="4" t="s">
        <v>17</v>
      </c>
      <c r="F45" s="6">
        <f t="shared" si="5"/>
        <v>0.27580071174377224</v>
      </c>
      <c r="G45" s="27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22.5">
      <c r="A46" s="28"/>
      <c r="B46" s="25"/>
      <c r="C46" s="20"/>
      <c r="D46" s="3">
        <v>15</v>
      </c>
      <c r="E46" s="4" t="s">
        <v>18</v>
      </c>
      <c r="F46" s="6">
        <f t="shared" si="5"/>
        <v>2.6690391459074734E-2</v>
      </c>
      <c r="G46" s="28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25.5" customHeight="1">
      <c r="H47" s="7">
        <f>SUM(H3:H46)</f>
        <v>473</v>
      </c>
      <c r="I47" s="7">
        <f t="shared" ref="I47:W47" si="6">SUM(I3:I46)</f>
        <v>64816</v>
      </c>
      <c r="J47" s="7">
        <f t="shared" si="6"/>
        <v>34104</v>
      </c>
      <c r="K47" s="7">
        <f t="shared" si="6"/>
        <v>35539</v>
      </c>
      <c r="L47" s="7">
        <f t="shared" si="6"/>
        <v>41138</v>
      </c>
      <c r="M47" s="7">
        <f t="shared" si="6"/>
        <v>24450</v>
      </c>
      <c r="N47" s="7">
        <f t="shared" si="6"/>
        <v>150234</v>
      </c>
      <c r="O47" s="7">
        <f t="shared" si="6"/>
        <v>92</v>
      </c>
      <c r="P47" s="7">
        <f t="shared" si="6"/>
        <v>20381</v>
      </c>
      <c r="Q47" s="7">
        <f t="shared" si="6"/>
        <v>17202</v>
      </c>
      <c r="R47" s="7">
        <f t="shared" si="6"/>
        <v>7572</v>
      </c>
      <c r="S47" s="7">
        <f t="shared" si="6"/>
        <v>71739</v>
      </c>
      <c r="T47" s="7">
        <f t="shared" si="6"/>
        <v>0</v>
      </c>
      <c r="U47" s="7">
        <f t="shared" si="6"/>
        <v>63820</v>
      </c>
      <c r="V47" s="7">
        <f t="shared" si="6"/>
        <v>1306</v>
      </c>
      <c r="W47" s="7">
        <f t="shared" si="6"/>
        <v>329</v>
      </c>
    </row>
    <row r="51" spans="2:6" ht="22.5" customHeight="1">
      <c r="B51" s="32" t="s">
        <v>40</v>
      </c>
      <c r="C51" s="32"/>
      <c r="D51" s="32"/>
      <c r="E51" s="32"/>
      <c r="F51" s="32"/>
    </row>
    <row r="52" spans="2:6" ht="213.75" customHeight="1">
      <c r="B52" s="32" t="s">
        <v>41</v>
      </c>
      <c r="C52" s="32"/>
      <c r="D52" s="32"/>
      <c r="E52" s="32"/>
      <c r="F52" s="32"/>
    </row>
  </sheetData>
  <mergeCells count="208">
    <mergeCell ref="B52:F52"/>
    <mergeCell ref="B51:F51"/>
    <mergeCell ref="T43:T46"/>
    <mergeCell ref="U43:U46"/>
    <mergeCell ref="G1:G2"/>
    <mergeCell ref="G3:G46"/>
    <mergeCell ref="R39:R42"/>
    <mergeCell ref="S39:S42"/>
    <mergeCell ref="T39:T42"/>
    <mergeCell ref="U39:U42"/>
    <mergeCell ref="H43:H46"/>
    <mergeCell ref="I43:I46"/>
    <mergeCell ref="J43:J46"/>
    <mergeCell ref="K43:K46"/>
    <mergeCell ref="L43:L46"/>
    <mergeCell ref="M43:M46"/>
    <mergeCell ref="N43:N46"/>
    <mergeCell ref="O43:O46"/>
    <mergeCell ref="P43:P46"/>
    <mergeCell ref="Q43:Q46"/>
    <mergeCell ref="R43:R46"/>
    <mergeCell ref="S43:S46"/>
    <mergeCell ref="M39:M42"/>
    <mergeCell ref="N39:N42"/>
    <mergeCell ref="O39:O42"/>
    <mergeCell ref="P39:P42"/>
    <mergeCell ref="Q39:Q42"/>
    <mergeCell ref="H39:H42"/>
    <mergeCell ref="I39:I42"/>
    <mergeCell ref="J39:J42"/>
    <mergeCell ref="K39:K42"/>
    <mergeCell ref="L39:L42"/>
    <mergeCell ref="T31:T34"/>
    <mergeCell ref="U31:U34"/>
    <mergeCell ref="H35:H38"/>
    <mergeCell ref="I35:I38"/>
    <mergeCell ref="J35:J38"/>
    <mergeCell ref="K35:K38"/>
    <mergeCell ref="L35:L38"/>
    <mergeCell ref="M35:M38"/>
    <mergeCell ref="N35:N38"/>
    <mergeCell ref="O35:O38"/>
    <mergeCell ref="P35:P38"/>
    <mergeCell ref="Q35:Q38"/>
    <mergeCell ref="R35:R38"/>
    <mergeCell ref="S35:S38"/>
    <mergeCell ref="T35:T38"/>
    <mergeCell ref="U35:U38"/>
    <mergeCell ref="Q31:Q34"/>
    <mergeCell ref="R31:R34"/>
    <mergeCell ref="S31:S34"/>
    <mergeCell ref="M27:M30"/>
    <mergeCell ref="N27:N30"/>
    <mergeCell ref="O27:O30"/>
    <mergeCell ref="P27:P30"/>
    <mergeCell ref="Q27:Q30"/>
    <mergeCell ref="H27:H30"/>
    <mergeCell ref="I27:I30"/>
    <mergeCell ref="J27:J30"/>
    <mergeCell ref="H31:H34"/>
    <mergeCell ref="I31:I34"/>
    <mergeCell ref="J31:J34"/>
    <mergeCell ref="K31:K34"/>
    <mergeCell ref="L31:L34"/>
    <mergeCell ref="M31:M34"/>
    <mergeCell ref="N31:N34"/>
    <mergeCell ref="O31:O34"/>
    <mergeCell ref="P31:P34"/>
    <mergeCell ref="K27:K30"/>
    <mergeCell ref="L27:L30"/>
    <mergeCell ref="R27:R30"/>
    <mergeCell ref="S27:S30"/>
    <mergeCell ref="U19:U22"/>
    <mergeCell ref="H23:H26"/>
    <mergeCell ref="I23:I26"/>
    <mergeCell ref="J23:J26"/>
    <mergeCell ref="K23:K26"/>
    <mergeCell ref="L23:L26"/>
    <mergeCell ref="M23:M26"/>
    <mergeCell ref="N23:N26"/>
    <mergeCell ref="O23:O26"/>
    <mergeCell ref="P23:P26"/>
    <mergeCell ref="Q23:Q26"/>
    <mergeCell ref="R23:R26"/>
    <mergeCell ref="S23:S26"/>
    <mergeCell ref="T23:T26"/>
    <mergeCell ref="U23:U26"/>
    <mergeCell ref="T27:T30"/>
    <mergeCell ref="U27:U30"/>
    <mergeCell ref="U15:U18"/>
    <mergeCell ref="H19:H22"/>
    <mergeCell ref="I19:I22"/>
    <mergeCell ref="J19:J22"/>
    <mergeCell ref="K19:K22"/>
    <mergeCell ref="L19:L22"/>
    <mergeCell ref="M19:M22"/>
    <mergeCell ref="N19:N22"/>
    <mergeCell ref="O19:O22"/>
    <mergeCell ref="P19:P22"/>
    <mergeCell ref="Q19:Q22"/>
    <mergeCell ref="R19:R22"/>
    <mergeCell ref="S19:S22"/>
    <mergeCell ref="M15:M18"/>
    <mergeCell ref="N15:N18"/>
    <mergeCell ref="O15:O18"/>
    <mergeCell ref="P15:P18"/>
    <mergeCell ref="Q15:Q18"/>
    <mergeCell ref="H15:H18"/>
    <mergeCell ref="I15:I18"/>
    <mergeCell ref="J15:J18"/>
    <mergeCell ref="T19:T22"/>
    <mergeCell ref="Q7:Q10"/>
    <mergeCell ref="R7:R10"/>
    <mergeCell ref="S7:S10"/>
    <mergeCell ref="T7:T10"/>
    <mergeCell ref="K15:K18"/>
    <mergeCell ref="L15:L18"/>
    <mergeCell ref="U7:U10"/>
    <mergeCell ref="H11:H14"/>
    <mergeCell ref="I11:I14"/>
    <mergeCell ref="J11:J14"/>
    <mergeCell ref="K11:K14"/>
    <mergeCell ref="L11:L14"/>
    <mergeCell ref="M11:M14"/>
    <mergeCell ref="N11:N14"/>
    <mergeCell ref="O11:O14"/>
    <mergeCell ref="P11:P14"/>
    <mergeCell ref="Q11:Q14"/>
    <mergeCell ref="R11:R14"/>
    <mergeCell ref="S11:S14"/>
    <mergeCell ref="T11:T14"/>
    <mergeCell ref="U11:U14"/>
    <mergeCell ref="R15:R18"/>
    <mergeCell ref="S15:S18"/>
    <mergeCell ref="T15:T18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B43:B46"/>
    <mergeCell ref="A3:A46"/>
    <mergeCell ref="B1:D1"/>
    <mergeCell ref="B19:B22"/>
    <mergeCell ref="B23:B26"/>
    <mergeCell ref="B27:B30"/>
    <mergeCell ref="B31:B34"/>
    <mergeCell ref="B35:B38"/>
    <mergeCell ref="B39:B42"/>
    <mergeCell ref="B3:B6"/>
    <mergeCell ref="B7:B10"/>
    <mergeCell ref="B11:B14"/>
    <mergeCell ref="B15:B18"/>
    <mergeCell ref="C7:C10"/>
    <mergeCell ref="C11:C14"/>
    <mergeCell ref="C15:C18"/>
    <mergeCell ref="C39:C42"/>
    <mergeCell ref="C43:C46"/>
    <mergeCell ref="C19:C22"/>
    <mergeCell ref="C23:C26"/>
    <mergeCell ref="C27:C30"/>
    <mergeCell ref="C31:C34"/>
    <mergeCell ref="C35:C38"/>
    <mergeCell ref="M3:M6"/>
    <mergeCell ref="N3:N6"/>
    <mergeCell ref="O3:O6"/>
    <mergeCell ref="P3:P6"/>
    <mergeCell ref="Q3:Q6"/>
    <mergeCell ref="R3:R6"/>
    <mergeCell ref="S3:S6"/>
    <mergeCell ref="T3:T6"/>
    <mergeCell ref="U3:U6"/>
    <mergeCell ref="A1:A2"/>
    <mergeCell ref="E1:E2"/>
    <mergeCell ref="F1:F2"/>
    <mergeCell ref="C3:C6"/>
    <mergeCell ref="H3:H6"/>
    <mergeCell ref="I3:I6"/>
    <mergeCell ref="J3:J6"/>
    <mergeCell ref="K3:K6"/>
    <mergeCell ref="L3:L6"/>
    <mergeCell ref="H1:W1"/>
    <mergeCell ref="V3:V6"/>
    <mergeCell ref="W3:W6"/>
    <mergeCell ref="V7:V10"/>
    <mergeCell ref="W7:W10"/>
    <mergeCell ref="V11:V14"/>
    <mergeCell ref="W11:W14"/>
    <mergeCell ref="V15:V18"/>
    <mergeCell ref="W15:W18"/>
    <mergeCell ref="V19:V22"/>
    <mergeCell ref="W19:W22"/>
    <mergeCell ref="V23:V26"/>
    <mergeCell ref="W23:W26"/>
    <mergeCell ref="V27:V30"/>
    <mergeCell ref="W27:W30"/>
    <mergeCell ref="V31:V34"/>
    <mergeCell ref="V35:V38"/>
    <mergeCell ref="V39:V42"/>
    <mergeCell ref="V43:V46"/>
    <mergeCell ref="W31:W34"/>
    <mergeCell ref="W35:W38"/>
    <mergeCell ref="W39:W42"/>
    <mergeCell ref="W43:W4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1-18 ივლისი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2017-07-05T09:17:43Z</cp:lastPrinted>
  <dcterms:created xsi:type="dcterms:W3CDTF">2017-07-04T16:30:54Z</dcterms:created>
  <dcterms:modified xsi:type="dcterms:W3CDTF">2017-07-18T18:27:51Z</dcterms:modified>
</cp:coreProperties>
</file>